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QUAN LY NGAN SACH\NAM 2024\CONG KHAI NGAN SACH\DU TOAN 2025\DANG CONG BTC\"/>
    </mc:Choice>
  </mc:AlternateContent>
  <bookViews>
    <workbookView xWindow="0" yWindow="0" windowWidth="19200" windowHeight="6930"/>
  </bookViews>
  <sheets>
    <sheet name="Biểu 42-CK-NSNN" sheetId="1" r:id="rId1"/>
  </sheets>
  <externalReferences>
    <externalReference r:id="rId2"/>
  </externalReferences>
  <definedNames>
    <definedName name="_xlnm.Print_Area" localSheetId="0">'Biểu 42-CK-NSNN'!$A$1:$V$22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1" i="1" l="1"/>
  <c r="U21" i="1"/>
  <c r="T21" i="1"/>
  <c r="S21" i="1"/>
  <c r="R21" i="1"/>
  <c r="Q21" i="1"/>
  <c r="P21" i="1"/>
  <c r="O21" i="1"/>
  <c r="L21" i="1"/>
  <c r="K21" i="1"/>
  <c r="J21" i="1"/>
  <c r="I21" i="1"/>
  <c r="H21" i="1" s="1"/>
  <c r="G21" i="1"/>
  <c r="E21" i="1"/>
  <c r="F21" i="1" s="1"/>
  <c r="C21" i="1"/>
  <c r="V20" i="1"/>
  <c r="U20" i="1"/>
  <c r="T20" i="1"/>
  <c r="S20" i="1"/>
  <c r="R20" i="1"/>
  <c r="Q20" i="1"/>
  <c r="P20" i="1"/>
  <c r="O20" i="1"/>
  <c r="N20" i="1"/>
  <c r="M20" i="1" s="1"/>
  <c r="L20" i="1"/>
  <c r="K20" i="1"/>
  <c r="J20" i="1"/>
  <c r="I20" i="1"/>
  <c r="H20" i="1"/>
  <c r="G20" i="1"/>
  <c r="E20" i="1"/>
  <c r="D20" i="1" s="1"/>
  <c r="C20" i="1"/>
  <c r="V19" i="1"/>
  <c r="U19" i="1"/>
  <c r="T19" i="1"/>
  <c r="S19" i="1"/>
  <c r="R19" i="1"/>
  <c r="Q19" i="1"/>
  <c r="P19" i="1"/>
  <c r="N19" i="1" s="1"/>
  <c r="M19" i="1" s="1"/>
  <c r="O19" i="1"/>
  <c r="L19" i="1"/>
  <c r="K19" i="1"/>
  <c r="J19" i="1"/>
  <c r="I19" i="1"/>
  <c r="H19" i="1" s="1"/>
  <c r="G19" i="1"/>
  <c r="E19" i="1"/>
  <c r="F19" i="1" s="1"/>
  <c r="C19" i="1"/>
  <c r="V18" i="1"/>
  <c r="U18" i="1"/>
  <c r="T18" i="1"/>
  <c r="S18" i="1"/>
  <c r="R18" i="1"/>
  <c r="Q18" i="1"/>
  <c r="P18" i="1"/>
  <c r="O18" i="1"/>
  <c r="N18" i="1" s="1"/>
  <c r="M18" i="1" s="1"/>
  <c r="L18" i="1"/>
  <c r="K18" i="1"/>
  <c r="J18" i="1"/>
  <c r="I18" i="1"/>
  <c r="H18" i="1"/>
  <c r="G18" i="1"/>
  <c r="E18" i="1"/>
  <c r="C18" i="1"/>
  <c r="V17" i="1"/>
  <c r="U17" i="1"/>
  <c r="T17" i="1"/>
  <c r="S17" i="1"/>
  <c r="R17" i="1"/>
  <c r="Q17" i="1"/>
  <c r="P17" i="1"/>
  <c r="N17" i="1" s="1"/>
  <c r="O17" i="1"/>
  <c r="L17" i="1"/>
  <c r="K17" i="1"/>
  <c r="J17" i="1"/>
  <c r="I17" i="1"/>
  <c r="H17" i="1" s="1"/>
  <c r="G17" i="1"/>
  <c r="E17" i="1"/>
  <c r="F17" i="1" s="1"/>
  <c r="C17" i="1"/>
  <c r="V16" i="1"/>
  <c r="U16" i="1"/>
  <c r="T16" i="1"/>
  <c r="S16" i="1"/>
  <c r="R16" i="1"/>
  <c r="Q16" i="1"/>
  <c r="P16" i="1"/>
  <c r="O16" i="1"/>
  <c r="N16" i="1" s="1"/>
  <c r="M16" i="1" s="1"/>
  <c r="L16" i="1"/>
  <c r="K16" i="1"/>
  <c r="J16" i="1"/>
  <c r="I16" i="1"/>
  <c r="H16" i="1"/>
  <c r="G16" i="1"/>
  <c r="E16" i="1"/>
  <c r="C16" i="1"/>
  <c r="V15" i="1"/>
  <c r="U15" i="1"/>
  <c r="T15" i="1"/>
  <c r="S15" i="1"/>
  <c r="R15" i="1"/>
  <c r="Q15" i="1" s="1"/>
  <c r="P15" i="1"/>
  <c r="O15" i="1"/>
  <c r="L15" i="1"/>
  <c r="K15" i="1"/>
  <c r="J15" i="1"/>
  <c r="I15" i="1"/>
  <c r="H15" i="1" s="1"/>
  <c r="D15" i="1" s="1"/>
  <c r="G15" i="1"/>
  <c r="E15" i="1"/>
  <c r="C15" i="1"/>
  <c r="V14" i="1"/>
  <c r="U14" i="1"/>
  <c r="T14" i="1"/>
  <c r="S14" i="1"/>
  <c r="R14" i="1"/>
  <c r="Q14" i="1"/>
  <c r="M14" i="1" s="1"/>
  <c r="P14" i="1"/>
  <c r="O14" i="1"/>
  <c r="N14" i="1"/>
  <c r="L14" i="1"/>
  <c r="K14" i="1"/>
  <c r="J14" i="1"/>
  <c r="I14" i="1"/>
  <c r="H14" i="1" s="1"/>
  <c r="G14" i="1"/>
  <c r="E14" i="1"/>
  <c r="C14" i="1"/>
  <c r="V13" i="1"/>
  <c r="U13" i="1"/>
  <c r="T13" i="1"/>
  <c r="S13" i="1"/>
  <c r="R13" i="1"/>
  <c r="Q13" i="1" s="1"/>
  <c r="P13" i="1"/>
  <c r="O13" i="1"/>
  <c r="L13" i="1"/>
  <c r="K13" i="1"/>
  <c r="J13" i="1"/>
  <c r="I13" i="1"/>
  <c r="H13" i="1" s="1"/>
  <c r="D13" i="1" s="1"/>
  <c r="G13" i="1"/>
  <c r="E13" i="1"/>
  <c r="C13" i="1"/>
  <c r="V12" i="1"/>
  <c r="U12" i="1"/>
  <c r="T12" i="1"/>
  <c r="S12" i="1"/>
  <c r="R12" i="1"/>
  <c r="Q12" i="1" s="1"/>
  <c r="M12" i="1" s="1"/>
  <c r="P12" i="1"/>
  <c r="O12" i="1"/>
  <c r="N12" i="1"/>
  <c r="L12" i="1"/>
  <c r="K12" i="1"/>
  <c r="J12" i="1"/>
  <c r="H12" i="1" s="1"/>
  <c r="I12" i="1"/>
  <c r="G12" i="1"/>
  <c r="E12" i="1"/>
  <c r="C12" i="1"/>
  <c r="V11" i="1"/>
  <c r="U11" i="1"/>
  <c r="T11" i="1"/>
  <c r="S11" i="1"/>
  <c r="R11" i="1"/>
  <c r="Q11" i="1"/>
  <c r="P11" i="1"/>
  <c r="O11" i="1"/>
  <c r="L11" i="1"/>
  <c r="K11" i="1"/>
  <c r="J11" i="1"/>
  <c r="I11" i="1"/>
  <c r="G11" i="1"/>
  <c r="E11" i="1"/>
  <c r="F11" i="1" s="1"/>
  <c r="C11" i="1"/>
  <c r="V10" i="1"/>
  <c r="U10" i="1"/>
  <c r="T10" i="1"/>
  <c r="S10" i="1"/>
  <c r="S22" i="1" s="1"/>
  <c r="R10" i="1"/>
  <c r="P10" i="1"/>
  <c r="O10" i="1"/>
  <c r="N10" i="1"/>
  <c r="L10" i="1"/>
  <c r="L22" i="1" s="1"/>
  <c r="K10" i="1"/>
  <c r="K22" i="1" s="1"/>
  <c r="J10" i="1"/>
  <c r="I10" i="1"/>
  <c r="G10" i="1"/>
  <c r="E10" i="1"/>
  <c r="C10" i="1"/>
  <c r="A2" i="1"/>
  <c r="N21" i="1" l="1"/>
  <c r="M21" i="1" s="1"/>
  <c r="D17" i="1"/>
  <c r="V22" i="1"/>
  <c r="O22" i="1"/>
  <c r="D12" i="1"/>
  <c r="H10" i="1"/>
  <c r="H22" i="1" s="1"/>
  <c r="N13" i="1"/>
  <c r="M13" i="1" s="1"/>
  <c r="I22" i="1"/>
  <c r="Q10" i="1"/>
  <c r="F13" i="1"/>
  <c r="N15" i="1"/>
  <c r="M15" i="1" s="1"/>
  <c r="D16" i="1"/>
  <c r="T22" i="1"/>
  <c r="C22" i="1"/>
  <c r="U22" i="1"/>
  <c r="D19" i="1"/>
  <c r="G22" i="1"/>
  <c r="N11" i="1"/>
  <c r="M11" i="1" s="1"/>
  <c r="D21" i="1"/>
  <c r="P22" i="1"/>
  <c r="D14" i="1"/>
  <c r="J22" i="1"/>
  <c r="R22" i="1"/>
  <c r="H11" i="1"/>
  <c r="D11" i="1" s="1"/>
  <c r="F15" i="1"/>
  <c r="M17" i="1"/>
  <c r="D18" i="1"/>
  <c r="E22" i="1"/>
  <c r="E24" i="1" s="1"/>
  <c r="F10" i="1"/>
  <c r="F12" i="1"/>
  <c r="F14" i="1"/>
  <c r="F16" i="1"/>
  <c r="F18" i="1"/>
  <c r="F20" i="1"/>
  <c r="D10" i="1" l="1"/>
  <c r="D22" i="1" s="1"/>
  <c r="Q22" i="1"/>
  <c r="M10" i="1"/>
  <c r="M22" i="1" s="1"/>
  <c r="N22" i="1"/>
  <c r="F22" i="1"/>
</calcChain>
</file>

<file path=xl/sharedStrings.xml><?xml version="1.0" encoding="utf-8"?>
<sst xmlns="http://schemas.openxmlformats.org/spreadsheetml/2006/main" count="51" uniqueCount="46">
  <si>
    <t>BẢNG CÂN ĐỐI DỰ TOÁN THU-CHI NĂM 2025 NGÂN SÁCH HUYỆN, THÀNH PHỐ</t>
  </si>
  <si>
    <t>Đơn vị tính: Triệu đồng</t>
  </si>
  <si>
    <t>STT</t>
  </si>
  <si>
    <t>Huyện, thành phố</t>
  </si>
  <si>
    <t>Thu NSNN trên địa bàn huyện, thành phố
năm 2025</t>
  </si>
  <si>
    <t>Tổng thu ngân sách huyện, thành phố</t>
  </si>
  <si>
    <t>Tổng chi NS huyện, thành phố năm 2025</t>
  </si>
  <si>
    <t>Dự toán chi ngân sách huyện, thành phố</t>
  </si>
  <si>
    <t xml:space="preserve">Tổng cộng </t>
  </si>
  <si>
    <t>Thu điều tiết theo phân cấp</t>
  </si>
  <si>
    <t>Bao gồm</t>
  </si>
  <si>
    <t>Thu bổ sung từ NS cấp Tỉnh</t>
  </si>
  <si>
    <t>Thu chuyển nguồn từ năm trước chuyển sang</t>
  </si>
  <si>
    <t>Chi đầu tư phát triển</t>
  </si>
  <si>
    <t>Chi thường xuyên</t>
  </si>
  <si>
    <t>Dự phòng ngân sách</t>
  </si>
  <si>
    <t>Chi tạo nguồn cải cách tiền lương</t>
  </si>
  <si>
    <t>Chi từ nguồn NS cấp Tỉnh bổ sung có mục tiêu</t>
  </si>
  <si>
    <t>Bổ sung cân đối ngân sách</t>
  </si>
  <si>
    <t>Bổ sung nguồn Cải cách tiền lương tăng thêm 2,340 triệu đồng/tháng (12 tháng)</t>
  </si>
  <si>
    <t>Bổ sung mục tiêu (1)</t>
  </si>
  <si>
    <t>Tổng cộng</t>
  </si>
  <si>
    <t>Khoản thu 100%</t>
  </si>
  <si>
    <t>Khoản thu phân chia theo tỷ lệ %</t>
  </si>
  <si>
    <t>Chi đầu tư xây dựng cơ bản</t>
  </si>
  <si>
    <t>Chi đầu tư từ nguồn thu tiền sử dụng đất</t>
  </si>
  <si>
    <t>Sự nghiệp giáo dục, đào tạo</t>
  </si>
  <si>
    <t>Các khoản chi thường xuyên còn lại</t>
  </si>
  <si>
    <t>4=5+8+12</t>
  </si>
  <si>
    <t>5=6+7</t>
  </si>
  <si>
    <t>8=9+10+11</t>
  </si>
  <si>
    <t>13=14+17+20+21+22</t>
  </si>
  <si>
    <t>14=15+16</t>
  </si>
  <si>
    <t>17=18+19</t>
  </si>
  <si>
    <t xml:space="preserve">H. Hồng Ngự </t>
  </si>
  <si>
    <t>TP. Hồng Ngự</t>
  </si>
  <si>
    <t xml:space="preserve">H. Tân Hồng </t>
  </si>
  <si>
    <t xml:space="preserve">H. Tam Nông </t>
  </si>
  <si>
    <t xml:space="preserve">H. Thanh Bình </t>
  </si>
  <si>
    <t xml:space="preserve">TP. Cao Lãnh </t>
  </si>
  <si>
    <t xml:space="preserve">H. Cao Lãnh </t>
  </si>
  <si>
    <t>H. Tháp Mười</t>
  </si>
  <si>
    <t>H. Lấp Vò</t>
  </si>
  <si>
    <t xml:space="preserve">H. Lai Vung </t>
  </si>
  <si>
    <t xml:space="preserve">TP. Sa Đéc </t>
  </si>
  <si>
    <t>H. Châu Thành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</si>
</sst>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_(* #,##0.00_);_(* \(#,##0.00\);_(* &quot;-&quot;??_);_(@_)"/>
  </numFmts>
  <fonts count="9" x14ac:knownFonts="1"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u/>
      <sz val="12"/>
      <color theme="10"/>
      <name val="Times New Roman"/>
      <family val="1"/>
    </font>
    <font>
      <b/>
      <sz val="14"/>
      <color theme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sz val="14"/>
      <color theme="0"/>
      <name val="Times New Roman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5" fontId="7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vertical="center" shrinkToFit="1"/>
    </xf>
    <xf numFmtId="164" fontId="3" fillId="0" borderId="9" xfId="0" applyNumberFormat="1" applyFont="1" applyBorder="1" applyAlignment="1">
      <alignment vertical="center" shrinkToFit="1"/>
    </xf>
    <xf numFmtId="164" fontId="2" fillId="0" borderId="9" xfId="0" applyNumberFormat="1" applyFont="1" applyBorder="1" applyAlignment="1">
      <alignment vertical="center" shrinkToFit="1"/>
    </xf>
    <xf numFmtId="164" fontId="3" fillId="0" borderId="9" xfId="0" applyNumberFormat="1" applyFont="1" applyBorder="1" applyAlignment="1">
      <alignment horizontal="right" vertical="center" shrinkToFit="1"/>
    </xf>
    <xf numFmtId="3" fontId="3" fillId="0" borderId="9" xfId="3" applyNumberFormat="1" applyFont="1" applyFill="1" applyBorder="1" applyAlignment="1">
      <alignment vertical="center"/>
    </xf>
    <xf numFmtId="164" fontId="3" fillId="0" borderId="10" xfId="0" applyNumberFormat="1" applyFont="1" applyBorder="1" applyAlignment="1">
      <alignment vertical="center" shrinkToFit="1"/>
    </xf>
    <xf numFmtId="0" fontId="3" fillId="0" borderId="0" xfId="0" applyFont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vertical="center" shrinkToFit="1"/>
    </xf>
    <xf numFmtId="164" fontId="3" fillId="0" borderId="12" xfId="0" applyNumberFormat="1" applyFont="1" applyBorder="1" applyAlignment="1">
      <alignment vertical="center" shrinkToFit="1"/>
    </xf>
    <xf numFmtId="164" fontId="2" fillId="0" borderId="12" xfId="0" applyNumberFormat="1" applyFont="1" applyBorder="1" applyAlignment="1">
      <alignment vertical="center" shrinkToFit="1"/>
    </xf>
    <xf numFmtId="164" fontId="3" fillId="0" borderId="12" xfId="0" applyNumberFormat="1" applyFont="1" applyBorder="1" applyAlignment="1">
      <alignment horizontal="right" vertical="center" shrinkToFit="1"/>
    </xf>
    <xf numFmtId="3" fontId="3" fillId="0" borderId="12" xfId="3" applyNumberFormat="1" applyFont="1" applyFill="1" applyBorder="1" applyAlignment="1">
      <alignment vertical="center"/>
    </xf>
    <xf numFmtId="164" fontId="3" fillId="0" borderId="13" xfId="0" applyNumberFormat="1" applyFont="1" applyBorder="1" applyAlignment="1">
      <alignment vertical="center" shrinkToFi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vertical="center" shrinkToFit="1"/>
    </xf>
    <xf numFmtId="164" fontId="3" fillId="0" borderId="15" xfId="0" applyNumberFormat="1" applyFont="1" applyBorder="1" applyAlignment="1">
      <alignment vertical="center" shrinkToFit="1"/>
    </xf>
    <xf numFmtId="164" fontId="2" fillId="0" borderId="15" xfId="0" applyNumberFormat="1" applyFont="1" applyBorder="1" applyAlignment="1">
      <alignment vertical="center" shrinkToFit="1"/>
    </xf>
    <xf numFmtId="164" fontId="3" fillId="0" borderId="15" xfId="0" applyNumberFormat="1" applyFont="1" applyBorder="1" applyAlignment="1">
      <alignment horizontal="right" vertical="center" shrinkToFit="1"/>
    </xf>
    <xf numFmtId="3" fontId="3" fillId="0" borderId="15" xfId="3" applyNumberFormat="1" applyFont="1" applyFill="1" applyBorder="1" applyAlignment="1">
      <alignment vertical="center"/>
    </xf>
    <xf numFmtId="164" fontId="3" fillId="0" borderId="16" xfId="0" applyNumberFormat="1" applyFont="1" applyBorder="1" applyAlignment="1">
      <alignment vertical="center" shrinkToFit="1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164" fontId="2" fillId="0" borderId="18" xfId="0" applyNumberFormat="1" applyFont="1" applyBorder="1" applyAlignment="1">
      <alignment vertical="center" shrinkToFit="1"/>
    </xf>
    <xf numFmtId="164" fontId="2" fillId="0" borderId="18" xfId="0" applyNumberFormat="1" applyFont="1" applyBorder="1" applyAlignment="1">
      <alignment horizontal="right" vertical="center" shrinkToFit="1"/>
    </xf>
    <xf numFmtId="164" fontId="2" fillId="0" borderId="19" xfId="0" applyNumberFormat="1" applyFont="1" applyBorder="1" applyAlignment="1">
      <alignment vertical="center" shrinkToFit="1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 shrinkToFit="1"/>
    </xf>
    <xf numFmtId="164" fontId="2" fillId="0" borderId="0" xfId="0" applyNumberFormat="1" applyFont="1" applyAlignment="1">
      <alignment horizontal="right" vertical="center" shrinkToFit="1"/>
    </xf>
    <xf numFmtId="9" fontId="8" fillId="0" borderId="0" xfId="1" applyFont="1" applyFill="1"/>
    <xf numFmtId="38" fontId="3" fillId="0" borderId="0" xfId="0" applyNumberFormat="1" applyFont="1"/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 shrinkToFit="1"/>
    </xf>
    <xf numFmtId="0" fontId="6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3" fontId="3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right"/>
    </xf>
    <xf numFmtId="0" fontId="5" fillId="0" borderId="2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4">
    <cellStyle name="Comma 2 2 2 10" xfId="3"/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QUAN%20LY%20NGAN%20SACH/NAM%202024/CONG%20KHAI%20NGAN%20SACH/DU%20TOAN%202025/4976-PL%20CKNSNN%20du%20toan%202025%20-%20DCPL5%20-%20HDN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T-XH GĐ"/>
      <sheetName val="KT-XH NAM"/>
      <sheetName val="Phụ lục số I"/>
      <sheetName val="Phụ lục số II"/>
      <sheetName val="Phụ lục số III-CĐC"/>
      <sheetName val="Phụ lục số III-CĐC(-BS)"/>
      <sheetName val="Phụ lục số IV"/>
      <sheetName val="Phụ lục số IVa"/>
      <sheetName val="Phụ lục số IVb"/>
      <sheetName val="Phụ lục số IVd"/>
      <sheetName val="Phụ lục số IVk"/>
      <sheetName val="Phụ lục số IVL"/>
      <sheetName val="Phụ lục số IVm"/>
      <sheetName val="Phụ lục số IVn"/>
      <sheetName val="Phụ lục số V-CCTL"/>
      <sheetName val="Phụ lục số VI-DPDTr"/>
      <sheetName val="Phụ lục số VII-Vaytrano"/>
      <sheetName val="Phụ lục VIII-QUYTC"/>
      <sheetName val="Phụ lục số IX"/>
      <sheetName val="Phụ lục số X"/>
      <sheetName val="Phụ lục số XI năm -CĐC"/>
      <sheetName val="Phụ lục số XI-CĐC(-BS)"/>
      <sheetName val="Phụ lục số XII"/>
      <sheetName val="Phụ lục số XIII"/>
      <sheetName val="BIỂU MẪU SỐ 03-RUT VON"/>
      <sheetName val="Biểu Nợ vay"/>
      <sheetName val="PL-Chithuongxuyen"/>
      <sheetName val="Biểu mẫu số 04"/>
      <sheetName val="Biểu mẫu số 05"/>
      <sheetName val="SosanhThuTW-ĐP"/>
      <sheetName val="SosanhTW-ĐP"/>
      <sheetName val="Thu 3n"/>
      <sheetName val="Chi 3n"/>
      <sheetName val="CĐ3n"/>
      <sheetName val="CĐDP3nBS"/>
      <sheetName val="CĐĐP3n-BS"/>
      <sheetName val="PL-BSMTTW"/>
      <sheetName val="Phụ luc 1.1"/>
      <sheetName val="Phụ lục 2.1"/>
      <sheetName val="PLThu 21-25"/>
      <sheetName val="PLChi 21-25"/>
      <sheetName val="PLCĐ 21-25"/>
      <sheetName val="Biểu số 1"/>
      <sheetName val="Biểu số 2"/>
      <sheetName val="Biểu số 3"/>
      <sheetName val="Biểu số 1 (2)"/>
      <sheetName val="Biểu số 4-ĐTC 21-25"/>
      <sheetName val="Biểu số 4.1-ĐTC 2026-2030"/>
      <sheetName val="PL so sanh ĐM"/>
      <sheetName val="PL xác định lại ĐM"/>
      <sheetName val="PL xác định lại ĐM-TW"/>
      <sheetName val="Biểu KH05 năm"/>
      <sheetName val="Danh mục file"/>
      <sheetName val="Biểu 33-CK-NSNN"/>
      <sheetName val="Biểu 34-CK-NSNN"/>
      <sheetName val="Biểu 35-CK-NSNN"/>
      <sheetName val="Biểu 36-CK-NSNN"/>
      <sheetName val="Biểu 37-CK-NSNN"/>
      <sheetName val="Biểu 38-CK-NSNN"/>
      <sheetName val="Biểu 39-CK-NSNN"/>
      <sheetName val="Phụ lục thu 3 nam"/>
      <sheetName val="Phụ lục chi 3 nam"/>
      <sheetName val="Phụ lục CĐ 3 nam"/>
      <sheetName val="Phụ lục-CĐC-3 nam"/>
      <sheetName val="Phụ lục -CĐC(-BS)-3 nam"/>
      <sheetName val="Biểu 40-CK-NSNN"/>
      <sheetName val="Biểu 41-CK-NSNN"/>
      <sheetName val="Biểu 42-CK-NSNN"/>
      <sheetName val="Biểu 43-CK-NSNN"/>
      <sheetName val="Biểu 44-CK-NSNN"/>
      <sheetName val="Biểu 45-CK-NSNN"/>
      <sheetName val="Biểu 46-CK-NSNN"/>
      <sheetName val="Biểu 47-CK-NSNN"/>
      <sheetName val="Biểu 48-CK-NSNN"/>
      <sheetName val="Biểu 49-CK-NSNN"/>
      <sheetName val="Biểu 50-CK-NSNN"/>
      <sheetName val="Biểu 51-CK-NSNN"/>
      <sheetName val="Biểu 52-CK-NSNN"/>
      <sheetName val="Biểu 53-CK-NSNN "/>
      <sheetName val="Biểu 54-CK-NSNN"/>
      <sheetName val="Biểu 55-CK-NSNN"/>
      <sheetName val="Biểu 56-CK-NSNN"/>
      <sheetName val="Biểu 57-CK-NSNN"/>
      <sheetName val="Phụ lục số 1"/>
      <sheetName val="Phụ lục số 2"/>
      <sheetName val="Phụ lục số 3-CĐC"/>
      <sheetName val="Phụ lục số 3-CĐC(-BS)"/>
      <sheetName val="Phụ lục 1-CKNS"/>
      <sheetName val="Phụ lục 2-CKNS"/>
      <sheetName val="Phụ lục 3-CKNS"/>
      <sheetName val="Phụ lục 4-CKNS"/>
      <sheetName val="Phụ lục 5-CKNS"/>
      <sheetName val="Phụ lục 6-CKNS"/>
      <sheetName val="Phụ lục 7-CKNS"/>
      <sheetName val="Phụ lục 8-CKNS"/>
      <sheetName val="Phụ lục 9-CKNS"/>
      <sheetName val="Phụ lục 10-CKNS"/>
      <sheetName val="Phụ lục số 3.1-Phân bổ"/>
      <sheetName val="Phụ lục số 4"/>
      <sheetName val="Phụ lục số 5"/>
      <sheetName val="Phụ lục số 6"/>
      <sheetName val="Phụ lục số 7"/>
      <sheetName val="Phụ lục số 7.1"/>
      <sheetName val="Phụ lục số 7.2 - đất - thuê đất"/>
      <sheetName val="Phụ lục số 8"/>
      <sheetName val="Phụ lục số 8.1"/>
      <sheetName val="Phụ lục số 8.2-CCTL"/>
      <sheetName val="Phụ lục số 8.3-CĐCS"/>
      <sheetName val="Phụ lục số 8.4-10%TK"/>
      <sheetName val="Phụ lục số 9"/>
      <sheetName val="Phụ lục số 10"/>
      <sheetName val="Phụ lục số 9.1"/>
      <sheetName val="PHỤ LỤC 1 TRÌNH "/>
      <sheetName val="PHỤ LỤC 2 TRÌNH"/>
      <sheetName val="PHỤ LỤC 3 - CĐC TRINH"/>
      <sheetName val="PHỤ LỤC 3-CĐC(-BS) TRINH"/>
      <sheetName val="Phụ lục thu-6T"/>
      <sheetName val="Phụ lục chi-6T"/>
      <sheetName val="Phụ lục CĐC-6T"/>
      <sheetName val="Phụ lục CĐC-6T-BS"/>
      <sheetName val="Phụ lục 1-HĐND"/>
      <sheetName val="Sheet1"/>
      <sheetName val="Phụ lục 2-HĐND"/>
      <sheetName val="Phụ lục 3-HĐND"/>
      <sheetName val="Phụ lục 4-HĐND"/>
      <sheetName val="Phụ lục 5-HĐND"/>
      <sheetName val="Phụ lục 6-HĐND"/>
      <sheetName val="Phụ lục 7-HĐND"/>
      <sheetName val="Phụ lục 8-HĐND"/>
      <sheetName val="Phụ lục 9-HĐND"/>
      <sheetName val="Phụ lục 10-HĐND"/>
      <sheetName val="TỔNG CỘNG"/>
      <sheetName val="H. HỒNG NGỰ"/>
      <sheetName val="TP.  HỒNG NGỰ"/>
      <sheetName val="H. TÂN HỒNG"/>
      <sheetName val="H. TAM NÔNG"/>
      <sheetName val="H. THANH BÌNH"/>
      <sheetName val="TP. CAO LÃNH"/>
      <sheetName val="H. CAO LÃNH"/>
      <sheetName val="H. THÁP MƯỜI"/>
      <sheetName val="H. LẤP VÒ"/>
      <sheetName val="H. LAI VUNG"/>
      <sheetName val="TP. SA ĐÉC"/>
      <sheetName val="H. CHÂU THÀNH"/>
      <sheetName val="Phụ lục 1-KQPB"/>
      <sheetName val="Phụ lục 2-KQPB"/>
      <sheetName val="Phụ lục 3-KQPB"/>
      <sheetName val="Phụ lục 4-KQPB"/>
      <sheetName val="Phụ lục 5-KQPB"/>
      <sheetName val="Đề án Đ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>
        <row r="2">
          <cell r="A2" t="str">
            <v>(DỰ TOÁN TRÌNH HỘI ĐỒNG NHÂN DÂN TỈNH)</v>
          </cell>
        </row>
      </sheetData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>
        <row r="10">
          <cell r="C10">
            <v>156150</v>
          </cell>
          <cell r="E10">
            <v>134750</v>
          </cell>
          <cell r="G10">
            <v>88400</v>
          </cell>
          <cell r="I10">
            <v>413967</v>
          </cell>
          <cell r="J10">
            <v>146571</v>
          </cell>
          <cell r="K10">
            <v>59762.99</v>
          </cell>
          <cell r="L10">
            <v>45493</v>
          </cell>
          <cell r="O10">
            <v>28000</v>
          </cell>
          <cell r="P10">
            <v>54000</v>
          </cell>
          <cell r="R10">
            <v>400128</v>
          </cell>
          <cell r="S10">
            <v>284275.33196736372</v>
          </cell>
          <cell r="T10">
            <v>14837.9</v>
          </cell>
          <cell r="U10">
            <v>0</v>
          </cell>
          <cell r="V10">
            <v>19302.758032636266</v>
          </cell>
        </row>
        <row r="11">
          <cell r="C11">
            <v>392350</v>
          </cell>
          <cell r="E11">
            <v>353410</v>
          </cell>
          <cell r="G11">
            <v>322060</v>
          </cell>
          <cell r="I11">
            <v>225665</v>
          </cell>
          <cell r="J11">
            <v>141419</v>
          </cell>
          <cell r="K11">
            <v>47336.173999999999</v>
          </cell>
          <cell r="L11">
            <v>0</v>
          </cell>
          <cell r="O11">
            <v>28000</v>
          </cell>
          <cell r="P11">
            <v>261000</v>
          </cell>
          <cell r="R11">
            <v>232764.4</v>
          </cell>
          <cell r="S11">
            <v>219516.84502259243</v>
          </cell>
          <cell r="T11">
            <v>14699.4</v>
          </cell>
          <cell r="U11">
            <v>0</v>
          </cell>
          <cell r="V11">
            <v>11849.528977407539</v>
          </cell>
        </row>
        <row r="12">
          <cell r="C12">
            <v>104800</v>
          </cell>
          <cell r="E12">
            <v>98950</v>
          </cell>
          <cell r="G12">
            <v>74800</v>
          </cell>
          <cell r="I12">
            <v>391207</v>
          </cell>
          <cell r="J12">
            <v>114393</v>
          </cell>
          <cell r="K12">
            <v>72586.218999999997</v>
          </cell>
          <cell r="L12">
            <v>36240</v>
          </cell>
          <cell r="O12">
            <v>32000</v>
          </cell>
          <cell r="P12">
            <v>27000</v>
          </cell>
          <cell r="R12">
            <v>354771.20000000001</v>
          </cell>
          <cell r="S12">
            <v>266362.89320536685</v>
          </cell>
          <cell r="T12">
            <v>12842.4</v>
          </cell>
          <cell r="U12">
            <v>0</v>
          </cell>
          <cell r="V12">
            <v>20399.725794633185</v>
          </cell>
        </row>
        <row r="13">
          <cell r="C13">
            <v>155200</v>
          </cell>
          <cell r="E13">
            <v>137300</v>
          </cell>
          <cell r="G13">
            <v>103600</v>
          </cell>
          <cell r="I13">
            <v>388772</v>
          </cell>
          <cell r="J13">
            <v>152060</v>
          </cell>
          <cell r="K13">
            <v>83885.45199999999</v>
          </cell>
          <cell r="L13">
            <v>16410</v>
          </cell>
          <cell r="O13">
            <v>30000</v>
          </cell>
          <cell r="P13">
            <v>54000</v>
          </cell>
          <cell r="R13">
            <v>331568</v>
          </cell>
          <cell r="S13">
            <v>329105.11116281548</v>
          </cell>
          <cell r="T13">
            <v>13989</v>
          </cell>
          <cell r="U13">
            <v>0</v>
          </cell>
          <cell r="V13">
            <v>19765.340837184594</v>
          </cell>
        </row>
        <row r="14">
          <cell r="C14">
            <v>196200</v>
          </cell>
          <cell r="E14">
            <v>180900</v>
          </cell>
          <cell r="G14">
            <v>137600</v>
          </cell>
          <cell r="I14">
            <v>449761</v>
          </cell>
          <cell r="J14">
            <v>204980</v>
          </cell>
          <cell r="K14">
            <v>96893.225999999995</v>
          </cell>
          <cell r="L14">
            <v>17902</v>
          </cell>
          <cell r="O14">
            <v>44000</v>
          </cell>
          <cell r="P14">
            <v>45000</v>
          </cell>
          <cell r="R14">
            <v>448049</v>
          </cell>
          <cell r="S14">
            <v>374243.80711051729</v>
          </cell>
          <cell r="T14">
            <v>17519</v>
          </cell>
          <cell r="U14">
            <v>0</v>
          </cell>
          <cell r="V14">
            <v>21624.418889482789</v>
          </cell>
        </row>
        <row r="15">
          <cell r="C15">
            <v>1501500</v>
          </cell>
          <cell r="E15">
            <v>1200500</v>
          </cell>
          <cell r="G15">
            <v>1082700</v>
          </cell>
          <cell r="I15">
            <v>37354</v>
          </cell>
          <cell r="J15">
            <v>0</v>
          </cell>
          <cell r="K15">
            <v>59205.928999999996</v>
          </cell>
          <cell r="L15">
            <v>517247</v>
          </cell>
          <cell r="O15">
            <v>148000</v>
          </cell>
          <cell r="P15">
            <v>144000</v>
          </cell>
          <cell r="R15">
            <v>481230</v>
          </cell>
          <cell r="S15">
            <v>515580.69394587737</v>
          </cell>
          <cell r="T15">
            <v>29340</v>
          </cell>
          <cell r="U15">
            <v>479075</v>
          </cell>
          <cell r="V15">
            <v>17081.235054122637</v>
          </cell>
        </row>
        <row r="16">
          <cell r="C16">
            <v>266950</v>
          </cell>
          <cell r="E16">
            <v>243800</v>
          </cell>
          <cell r="G16">
            <v>180750</v>
          </cell>
          <cell r="I16">
            <v>566422</v>
          </cell>
          <cell r="J16">
            <v>199350</v>
          </cell>
          <cell r="K16">
            <v>138312.62099999998</v>
          </cell>
          <cell r="L16">
            <v>45892</v>
          </cell>
          <cell r="O16">
            <v>47000</v>
          </cell>
          <cell r="P16">
            <v>67500</v>
          </cell>
          <cell r="R16">
            <v>538158.5</v>
          </cell>
          <cell r="S16">
            <v>481274.79636390693</v>
          </cell>
          <cell r="T16">
            <v>21524.6</v>
          </cell>
          <cell r="U16">
            <v>0</v>
          </cell>
          <cell r="V16">
            <v>38318.724636092986</v>
          </cell>
        </row>
        <row r="17">
          <cell r="C17">
            <v>278300</v>
          </cell>
          <cell r="E17">
            <v>258700</v>
          </cell>
          <cell r="G17">
            <v>206400</v>
          </cell>
          <cell r="I17">
            <v>441700</v>
          </cell>
          <cell r="J17">
            <v>179744</v>
          </cell>
          <cell r="K17">
            <v>115399.87899999999</v>
          </cell>
          <cell r="L17">
            <v>20039</v>
          </cell>
          <cell r="O17">
            <v>40000</v>
          </cell>
          <cell r="P17">
            <v>90000</v>
          </cell>
          <cell r="R17">
            <v>455069.2</v>
          </cell>
          <cell r="S17">
            <v>383456.61847331276</v>
          </cell>
          <cell r="T17">
            <v>18131.05</v>
          </cell>
          <cell r="U17">
            <v>0</v>
          </cell>
          <cell r="V17">
            <v>28926.010526687096</v>
          </cell>
        </row>
        <row r="18">
          <cell r="C18">
            <v>276200</v>
          </cell>
          <cell r="E18">
            <v>256900</v>
          </cell>
          <cell r="G18">
            <v>199200</v>
          </cell>
          <cell r="I18">
            <v>470689</v>
          </cell>
          <cell r="J18">
            <v>201862</v>
          </cell>
          <cell r="K18">
            <v>78158.827000000005</v>
          </cell>
          <cell r="L18">
            <v>0</v>
          </cell>
          <cell r="O18">
            <v>42000</v>
          </cell>
          <cell r="P18">
            <v>54000</v>
          </cell>
          <cell r="R18">
            <v>451849.5</v>
          </cell>
          <cell r="S18">
            <v>413398.41131489223</v>
          </cell>
          <cell r="T18">
            <v>18754.400000000001</v>
          </cell>
          <cell r="U18">
            <v>0</v>
          </cell>
          <cell r="V18">
            <v>27607.515685107792</v>
          </cell>
        </row>
        <row r="19">
          <cell r="C19">
            <v>221700</v>
          </cell>
          <cell r="E19">
            <v>207080</v>
          </cell>
          <cell r="G19">
            <v>156180</v>
          </cell>
          <cell r="I19">
            <v>440874</v>
          </cell>
          <cell r="J19">
            <v>175043</v>
          </cell>
          <cell r="K19">
            <v>52163.383000000002</v>
          </cell>
          <cell r="L19">
            <v>16209</v>
          </cell>
          <cell r="O19">
            <v>35000</v>
          </cell>
          <cell r="P19">
            <v>63000</v>
          </cell>
          <cell r="R19">
            <v>415824.2</v>
          </cell>
          <cell r="S19">
            <v>342305.26580050302</v>
          </cell>
          <cell r="T19">
            <v>16783.400000000001</v>
          </cell>
          <cell r="U19">
            <v>0</v>
          </cell>
          <cell r="V19">
            <v>18456.517199497026</v>
          </cell>
        </row>
        <row r="20">
          <cell r="C20">
            <v>707000</v>
          </cell>
          <cell r="E20">
            <v>439400</v>
          </cell>
          <cell r="G20">
            <v>371400</v>
          </cell>
          <cell r="I20">
            <v>224584</v>
          </cell>
          <cell r="J20">
            <v>0</v>
          </cell>
          <cell r="K20">
            <v>79778.735000000001</v>
          </cell>
          <cell r="L20">
            <v>203111</v>
          </cell>
          <cell r="O20">
            <v>83000</v>
          </cell>
          <cell r="P20">
            <v>144000</v>
          </cell>
          <cell r="R20">
            <v>283567.59999999998</v>
          </cell>
          <cell r="S20">
            <v>366700.01575388305</v>
          </cell>
          <cell r="T20">
            <v>17717</v>
          </cell>
          <cell r="U20">
            <v>40825</v>
          </cell>
          <cell r="V20">
            <v>11064.119246116901</v>
          </cell>
        </row>
        <row r="21">
          <cell r="C21">
            <v>237050</v>
          </cell>
          <cell r="E21">
            <v>220610</v>
          </cell>
          <cell r="G21">
            <v>181310</v>
          </cell>
          <cell r="I21">
            <v>379928</v>
          </cell>
          <cell r="J21">
            <v>166047</v>
          </cell>
          <cell r="K21">
            <v>82476.472000000009</v>
          </cell>
          <cell r="L21">
            <v>22457</v>
          </cell>
          <cell r="O21">
            <v>33000</v>
          </cell>
          <cell r="P21">
            <v>90000</v>
          </cell>
          <cell r="R21">
            <v>359883.4</v>
          </cell>
          <cell r="S21">
            <v>352342.56687896885</v>
          </cell>
          <cell r="T21">
            <v>16303.4</v>
          </cell>
          <cell r="U21">
            <v>0</v>
          </cell>
          <cell r="V21">
            <v>19989.1051210312</v>
          </cell>
        </row>
      </sheetData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abSelected="1" zoomScale="70" zoomScaleNormal="70" workbookViewId="0">
      <selection activeCell="J7" sqref="J7:J8"/>
    </sheetView>
  </sheetViews>
  <sheetFormatPr defaultColWidth="10.26953125" defaultRowHeight="18" x14ac:dyDescent="0.4"/>
  <cols>
    <col min="1" max="1" width="6.54296875" style="4" customWidth="1"/>
    <col min="2" max="2" width="22" style="1" customWidth="1"/>
    <col min="3" max="22" width="10.26953125" style="1" customWidth="1"/>
    <col min="23" max="16384" width="10.26953125" style="1"/>
  </cols>
  <sheetData>
    <row r="1" spans="1:22" ht="18.75" customHeight="1" x14ac:dyDescent="0.4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</row>
    <row r="2" spans="1:22" x14ac:dyDescent="0.4">
      <c r="A2" s="48" t="str">
        <f>+'[1]Biểu 40-CK-NSNN'!A2:AM2</f>
        <v>(DỰ TOÁN TRÌNH HỘI ĐỒNG NHÂN DÂN TỈNH)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</row>
    <row r="3" spans="1:22" x14ac:dyDescent="0.4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2" ht="18.5" thickBot="1" x14ac:dyDescent="0.45">
      <c r="S4" s="49" t="s">
        <v>1</v>
      </c>
      <c r="T4" s="49"/>
      <c r="U4" s="49"/>
      <c r="V4" s="49"/>
    </row>
    <row r="5" spans="1:22" s="5" customFormat="1" thickTop="1" x14ac:dyDescent="0.35">
      <c r="A5" s="50" t="s">
        <v>2</v>
      </c>
      <c r="B5" s="52" t="s">
        <v>3</v>
      </c>
      <c r="C5" s="52" t="s">
        <v>4</v>
      </c>
      <c r="D5" s="52" t="s">
        <v>5</v>
      </c>
      <c r="E5" s="52"/>
      <c r="F5" s="52"/>
      <c r="G5" s="52"/>
      <c r="H5" s="52"/>
      <c r="I5" s="52"/>
      <c r="J5" s="52"/>
      <c r="K5" s="52"/>
      <c r="L5" s="52"/>
      <c r="M5" s="52" t="s">
        <v>6</v>
      </c>
      <c r="N5" s="53" t="s">
        <v>7</v>
      </c>
      <c r="O5" s="53"/>
      <c r="P5" s="53"/>
      <c r="Q5" s="53"/>
      <c r="R5" s="53"/>
      <c r="S5" s="53"/>
      <c r="T5" s="53"/>
      <c r="U5" s="53"/>
      <c r="V5" s="54"/>
    </row>
    <row r="6" spans="1:22" s="5" customFormat="1" ht="17.5" x14ac:dyDescent="0.35">
      <c r="A6" s="51"/>
      <c r="B6" s="44"/>
      <c r="C6" s="44"/>
      <c r="D6" s="44" t="s">
        <v>8</v>
      </c>
      <c r="E6" s="44" t="s">
        <v>9</v>
      </c>
      <c r="F6" s="44" t="s">
        <v>10</v>
      </c>
      <c r="G6" s="44"/>
      <c r="H6" s="44" t="s">
        <v>11</v>
      </c>
      <c r="I6" s="44" t="s">
        <v>10</v>
      </c>
      <c r="J6" s="44"/>
      <c r="K6" s="44"/>
      <c r="L6" s="44" t="s">
        <v>12</v>
      </c>
      <c r="M6" s="44"/>
      <c r="N6" s="43" t="s">
        <v>13</v>
      </c>
      <c r="O6" s="43"/>
      <c r="P6" s="43"/>
      <c r="Q6" s="43" t="s">
        <v>14</v>
      </c>
      <c r="R6" s="43"/>
      <c r="S6" s="43"/>
      <c r="T6" s="44" t="s">
        <v>15</v>
      </c>
      <c r="U6" s="44" t="s">
        <v>16</v>
      </c>
      <c r="V6" s="45" t="s">
        <v>17</v>
      </c>
    </row>
    <row r="7" spans="1:22" s="5" customFormat="1" ht="18.75" customHeight="1" x14ac:dyDescent="0.35">
      <c r="A7" s="51"/>
      <c r="B7" s="44"/>
      <c r="C7" s="44"/>
      <c r="D7" s="44"/>
      <c r="E7" s="44"/>
      <c r="F7" s="44"/>
      <c r="G7" s="44"/>
      <c r="H7" s="44"/>
      <c r="I7" s="46" t="s">
        <v>18</v>
      </c>
      <c r="J7" s="46" t="s">
        <v>19</v>
      </c>
      <c r="K7" s="46" t="s">
        <v>20</v>
      </c>
      <c r="L7" s="44"/>
      <c r="M7" s="44"/>
      <c r="N7" s="44" t="s">
        <v>21</v>
      </c>
      <c r="O7" s="44" t="s">
        <v>10</v>
      </c>
      <c r="P7" s="44"/>
      <c r="Q7" s="44" t="s">
        <v>21</v>
      </c>
      <c r="R7" s="43" t="s">
        <v>10</v>
      </c>
      <c r="S7" s="43"/>
      <c r="T7" s="44"/>
      <c r="U7" s="44"/>
      <c r="V7" s="45"/>
    </row>
    <row r="8" spans="1:22" s="5" customFormat="1" ht="284.25" customHeight="1" x14ac:dyDescent="0.35">
      <c r="A8" s="51"/>
      <c r="B8" s="44"/>
      <c r="C8" s="44"/>
      <c r="D8" s="44"/>
      <c r="E8" s="44"/>
      <c r="F8" s="6" t="s">
        <v>22</v>
      </c>
      <c r="G8" s="6" t="s">
        <v>23</v>
      </c>
      <c r="H8" s="44"/>
      <c r="I8" s="46"/>
      <c r="J8" s="46"/>
      <c r="K8" s="46"/>
      <c r="L8" s="44"/>
      <c r="M8" s="44"/>
      <c r="N8" s="44"/>
      <c r="O8" s="6" t="s">
        <v>24</v>
      </c>
      <c r="P8" s="6" t="s">
        <v>25</v>
      </c>
      <c r="Q8" s="44"/>
      <c r="R8" s="6" t="s">
        <v>26</v>
      </c>
      <c r="S8" s="6" t="s">
        <v>27</v>
      </c>
      <c r="T8" s="44"/>
      <c r="U8" s="44"/>
      <c r="V8" s="45"/>
    </row>
    <row r="9" spans="1:22" s="5" customFormat="1" ht="17.5" x14ac:dyDescent="0.35">
      <c r="A9" s="7">
        <v>1</v>
      </c>
      <c r="B9" s="8">
        <v>2</v>
      </c>
      <c r="C9" s="8">
        <v>3</v>
      </c>
      <c r="D9" s="8" t="s">
        <v>28</v>
      </c>
      <c r="E9" s="8" t="s">
        <v>29</v>
      </c>
      <c r="F9" s="8">
        <v>6</v>
      </c>
      <c r="G9" s="8">
        <v>7</v>
      </c>
      <c r="H9" s="8" t="s">
        <v>30</v>
      </c>
      <c r="I9" s="8">
        <v>9</v>
      </c>
      <c r="J9" s="8">
        <v>10</v>
      </c>
      <c r="K9" s="8">
        <v>11</v>
      </c>
      <c r="L9" s="8">
        <v>12</v>
      </c>
      <c r="M9" s="8" t="s">
        <v>31</v>
      </c>
      <c r="N9" s="8" t="s">
        <v>32</v>
      </c>
      <c r="O9" s="8">
        <v>15</v>
      </c>
      <c r="P9" s="8">
        <v>16</v>
      </c>
      <c r="Q9" s="8" t="s">
        <v>33</v>
      </c>
      <c r="R9" s="8">
        <v>18</v>
      </c>
      <c r="S9" s="8">
        <v>19</v>
      </c>
      <c r="T9" s="8">
        <v>20</v>
      </c>
      <c r="U9" s="9">
        <v>21</v>
      </c>
      <c r="V9" s="10">
        <v>22</v>
      </c>
    </row>
    <row r="10" spans="1:22" s="18" customFormat="1" ht="36" customHeight="1" x14ac:dyDescent="0.35">
      <c r="A10" s="11">
        <v>1</v>
      </c>
      <c r="B10" s="12" t="s">
        <v>34</v>
      </c>
      <c r="C10" s="13">
        <f>+'[1]Phụ lục số 9'!C10</f>
        <v>156150</v>
      </c>
      <c r="D10" s="14">
        <f t="shared" ref="D10:D21" si="0">SUM(E10,H10,L10)</f>
        <v>800543.99</v>
      </c>
      <c r="E10" s="13">
        <f>+'[1]Phụ lục số 9'!E10</f>
        <v>134750</v>
      </c>
      <c r="F10" s="13">
        <f>E10-G10</f>
        <v>46350</v>
      </c>
      <c r="G10" s="13">
        <f>+'[1]Phụ lục số 9'!G10</f>
        <v>88400</v>
      </c>
      <c r="H10" s="13">
        <f>SUM(I10:K10)</f>
        <v>620300.99</v>
      </c>
      <c r="I10" s="13">
        <f>+'[1]Phụ lục số 9'!I10</f>
        <v>413967</v>
      </c>
      <c r="J10" s="15">
        <f>+'[1]Phụ lục số 9'!J10</f>
        <v>146571</v>
      </c>
      <c r="K10" s="15">
        <f>+'[1]Phụ lục số 9'!K10</f>
        <v>59762.99</v>
      </c>
      <c r="L10" s="13">
        <f>+'[1]Phụ lục số 9'!L10</f>
        <v>45493</v>
      </c>
      <c r="M10" s="14">
        <f>N10+Q10+T10+U10+V10</f>
        <v>800543.99</v>
      </c>
      <c r="N10" s="13">
        <f>O10+P10</f>
        <v>82000</v>
      </c>
      <c r="O10" s="13">
        <f>+'[1]Phụ lục số 9'!O10</f>
        <v>28000</v>
      </c>
      <c r="P10" s="13">
        <f>+'[1]Phụ lục số 9'!P10</f>
        <v>54000</v>
      </c>
      <c r="Q10" s="13">
        <f t="shared" ref="Q10:Q21" si="1">SUM(R10:S10)</f>
        <v>684403.33196736372</v>
      </c>
      <c r="R10" s="13">
        <f>+'[1]Phụ lục số 9'!R10</f>
        <v>400128</v>
      </c>
      <c r="S10" s="13">
        <f>+'[1]Phụ lục số 9'!S10</f>
        <v>284275.33196736372</v>
      </c>
      <c r="T10" s="13">
        <f>+'[1]Phụ lục số 9'!T10</f>
        <v>14837.9</v>
      </c>
      <c r="U10" s="16">
        <f>+'[1]Phụ lục số 9'!U10</f>
        <v>0</v>
      </c>
      <c r="V10" s="17">
        <f>+'[1]Phụ lục số 9'!V10</f>
        <v>19302.758032636266</v>
      </c>
    </row>
    <row r="11" spans="1:22" s="18" customFormat="1" ht="36" customHeight="1" x14ac:dyDescent="0.35">
      <c r="A11" s="19">
        <v>2</v>
      </c>
      <c r="B11" s="20" t="s">
        <v>35</v>
      </c>
      <c r="C11" s="21">
        <f>+'[1]Phụ lục số 9'!C11</f>
        <v>392350</v>
      </c>
      <c r="D11" s="22">
        <f t="shared" si="0"/>
        <v>767830.174</v>
      </c>
      <c r="E11" s="21">
        <f>+'[1]Phụ lục số 9'!E11</f>
        <v>353410</v>
      </c>
      <c r="F11" s="21">
        <f t="shared" ref="F11:F21" si="2">E11-G11</f>
        <v>31350</v>
      </c>
      <c r="G11" s="21">
        <f>+'[1]Phụ lục số 9'!G11</f>
        <v>322060</v>
      </c>
      <c r="H11" s="21">
        <f t="shared" ref="H11:H21" si="3">SUM(I11:K11)</f>
        <v>414420.174</v>
      </c>
      <c r="I11" s="21">
        <f>+'[1]Phụ lục số 9'!I11</f>
        <v>225665</v>
      </c>
      <c r="J11" s="23">
        <f>+'[1]Phụ lục số 9'!J11</f>
        <v>141419</v>
      </c>
      <c r="K11" s="23">
        <f>+'[1]Phụ lục số 9'!K11</f>
        <v>47336.173999999999</v>
      </c>
      <c r="L11" s="21">
        <f>+'[1]Phụ lục số 9'!L11</f>
        <v>0</v>
      </c>
      <c r="M11" s="22">
        <f>N11+Q11+T11+U11+V11</f>
        <v>767830.17399999988</v>
      </c>
      <c r="N11" s="21">
        <f t="shared" ref="N11:N21" si="4">O11+P11</f>
        <v>289000</v>
      </c>
      <c r="O11" s="21">
        <f>+'[1]Phụ lục số 9'!O11</f>
        <v>28000</v>
      </c>
      <c r="P11" s="21">
        <f>+'[1]Phụ lục số 9'!P11</f>
        <v>261000</v>
      </c>
      <c r="Q11" s="21">
        <f t="shared" si="1"/>
        <v>452281.24502259243</v>
      </c>
      <c r="R11" s="21">
        <f>+'[1]Phụ lục số 9'!R11</f>
        <v>232764.4</v>
      </c>
      <c r="S11" s="21">
        <f>+'[1]Phụ lục số 9'!S11</f>
        <v>219516.84502259243</v>
      </c>
      <c r="T11" s="21">
        <f>+'[1]Phụ lục số 9'!T11</f>
        <v>14699.4</v>
      </c>
      <c r="U11" s="24">
        <f>+'[1]Phụ lục số 9'!U11</f>
        <v>0</v>
      </c>
      <c r="V11" s="25">
        <f>+'[1]Phụ lục số 9'!V11</f>
        <v>11849.528977407539</v>
      </c>
    </row>
    <row r="12" spans="1:22" s="18" customFormat="1" ht="36" customHeight="1" x14ac:dyDescent="0.35">
      <c r="A12" s="19">
        <v>3</v>
      </c>
      <c r="B12" s="20" t="s">
        <v>36</v>
      </c>
      <c r="C12" s="21">
        <f>+'[1]Phụ lục số 9'!C12</f>
        <v>104800</v>
      </c>
      <c r="D12" s="22">
        <f t="shared" si="0"/>
        <v>713376.21900000004</v>
      </c>
      <c r="E12" s="21">
        <f>+'[1]Phụ lục số 9'!E12</f>
        <v>98950</v>
      </c>
      <c r="F12" s="21">
        <f t="shared" si="2"/>
        <v>24150</v>
      </c>
      <c r="G12" s="21">
        <f>+'[1]Phụ lục số 9'!G12</f>
        <v>74800</v>
      </c>
      <c r="H12" s="21">
        <f t="shared" si="3"/>
        <v>578186.21900000004</v>
      </c>
      <c r="I12" s="21">
        <f>+'[1]Phụ lục số 9'!I12</f>
        <v>391207</v>
      </c>
      <c r="J12" s="23">
        <f>+'[1]Phụ lục số 9'!J12</f>
        <v>114393</v>
      </c>
      <c r="K12" s="23">
        <f>+'[1]Phụ lục số 9'!K12</f>
        <v>72586.218999999997</v>
      </c>
      <c r="L12" s="21">
        <f>+'[1]Phụ lục số 9'!L12</f>
        <v>36240</v>
      </c>
      <c r="M12" s="22">
        <f t="shared" ref="M12:M19" si="5">N12+Q12+T12+U12+V12</f>
        <v>713376.21900000004</v>
      </c>
      <c r="N12" s="21">
        <f t="shared" si="4"/>
        <v>59000</v>
      </c>
      <c r="O12" s="21">
        <f>+'[1]Phụ lục số 9'!O12</f>
        <v>32000</v>
      </c>
      <c r="P12" s="21">
        <f>+'[1]Phụ lục số 9'!P12</f>
        <v>27000</v>
      </c>
      <c r="Q12" s="21">
        <f t="shared" si="1"/>
        <v>621134.09320536687</v>
      </c>
      <c r="R12" s="21">
        <f>+'[1]Phụ lục số 9'!R12</f>
        <v>354771.20000000001</v>
      </c>
      <c r="S12" s="21">
        <f>+'[1]Phụ lục số 9'!S12</f>
        <v>266362.89320536685</v>
      </c>
      <c r="T12" s="21">
        <f>+'[1]Phụ lục số 9'!T12</f>
        <v>12842.4</v>
      </c>
      <c r="U12" s="24">
        <f>+'[1]Phụ lục số 9'!U12</f>
        <v>0</v>
      </c>
      <c r="V12" s="25">
        <f>+'[1]Phụ lục số 9'!V12</f>
        <v>20399.725794633185</v>
      </c>
    </row>
    <row r="13" spans="1:22" s="18" customFormat="1" ht="36" customHeight="1" x14ac:dyDescent="0.35">
      <c r="A13" s="19">
        <v>4</v>
      </c>
      <c r="B13" s="20" t="s">
        <v>37</v>
      </c>
      <c r="C13" s="21">
        <f>+'[1]Phụ lục số 9'!C13</f>
        <v>155200</v>
      </c>
      <c r="D13" s="22">
        <f t="shared" si="0"/>
        <v>778427.45200000005</v>
      </c>
      <c r="E13" s="21">
        <f>+'[1]Phụ lục số 9'!E13</f>
        <v>137300</v>
      </c>
      <c r="F13" s="21">
        <f t="shared" si="2"/>
        <v>33700</v>
      </c>
      <c r="G13" s="21">
        <f>+'[1]Phụ lục số 9'!G13</f>
        <v>103600</v>
      </c>
      <c r="H13" s="21">
        <f t="shared" si="3"/>
        <v>624717.45200000005</v>
      </c>
      <c r="I13" s="21">
        <f>+'[1]Phụ lục số 9'!I13</f>
        <v>388772</v>
      </c>
      <c r="J13" s="23">
        <f>+'[1]Phụ lục số 9'!J13</f>
        <v>152060</v>
      </c>
      <c r="K13" s="23">
        <f>+'[1]Phụ lục số 9'!K13</f>
        <v>83885.45199999999</v>
      </c>
      <c r="L13" s="21">
        <f>+'[1]Phụ lục số 9'!L13</f>
        <v>16410</v>
      </c>
      <c r="M13" s="22">
        <f t="shared" si="5"/>
        <v>778427.45200000005</v>
      </c>
      <c r="N13" s="21">
        <f t="shared" si="4"/>
        <v>84000</v>
      </c>
      <c r="O13" s="21">
        <f>+'[1]Phụ lục số 9'!O13</f>
        <v>30000</v>
      </c>
      <c r="P13" s="21">
        <f>+'[1]Phụ lục số 9'!P13</f>
        <v>54000</v>
      </c>
      <c r="Q13" s="21">
        <f t="shared" si="1"/>
        <v>660673.11116281548</v>
      </c>
      <c r="R13" s="21">
        <f>+'[1]Phụ lục số 9'!R13</f>
        <v>331568</v>
      </c>
      <c r="S13" s="21">
        <f>+'[1]Phụ lục số 9'!S13</f>
        <v>329105.11116281548</v>
      </c>
      <c r="T13" s="21">
        <f>+'[1]Phụ lục số 9'!T13</f>
        <v>13989</v>
      </c>
      <c r="U13" s="24">
        <f>+'[1]Phụ lục số 9'!U13</f>
        <v>0</v>
      </c>
      <c r="V13" s="25">
        <f>+'[1]Phụ lục số 9'!V13</f>
        <v>19765.340837184594</v>
      </c>
    </row>
    <row r="14" spans="1:22" s="18" customFormat="1" ht="36" customHeight="1" x14ac:dyDescent="0.35">
      <c r="A14" s="19">
        <v>5</v>
      </c>
      <c r="B14" s="20" t="s">
        <v>38</v>
      </c>
      <c r="C14" s="21">
        <f>+'[1]Phụ lục số 9'!C14</f>
        <v>196200</v>
      </c>
      <c r="D14" s="22">
        <f t="shared" si="0"/>
        <v>950436.22600000002</v>
      </c>
      <c r="E14" s="21">
        <f>+'[1]Phụ lục số 9'!E14</f>
        <v>180900</v>
      </c>
      <c r="F14" s="21">
        <f t="shared" si="2"/>
        <v>43300</v>
      </c>
      <c r="G14" s="21">
        <f>+'[1]Phụ lục số 9'!G14</f>
        <v>137600</v>
      </c>
      <c r="H14" s="21">
        <f t="shared" si="3"/>
        <v>751634.22600000002</v>
      </c>
      <c r="I14" s="21">
        <f>+'[1]Phụ lục số 9'!I14</f>
        <v>449761</v>
      </c>
      <c r="J14" s="23">
        <f>+'[1]Phụ lục số 9'!J14</f>
        <v>204980</v>
      </c>
      <c r="K14" s="23">
        <f>+'[1]Phụ lục số 9'!K14</f>
        <v>96893.225999999995</v>
      </c>
      <c r="L14" s="21">
        <f>+'[1]Phụ lục số 9'!L14</f>
        <v>17902</v>
      </c>
      <c r="M14" s="22">
        <f t="shared" si="5"/>
        <v>950436.22600000002</v>
      </c>
      <c r="N14" s="21">
        <f t="shared" si="4"/>
        <v>89000</v>
      </c>
      <c r="O14" s="21">
        <f>+'[1]Phụ lục số 9'!O14</f>
        <v>44000</v>
      </c>
      <c r="P14" s="21">
        <f>+'[1]Phụ lục số 9'!P14</f>
        <v>45000</v>
      </c>
      <c r="Q14" s="21">
        <f t="shared" si="1"/>
        <v>822292.80711051729</v>
      </c>
      <c r="R14" s="21">
        <f>+'[1]Phụ lục số 9'!R14</f>
        <v>448049</v>
      </c>
      <c r="S14" s="21">
        <f>+'[1]Phụ lục số 9'!S14</f>
        <v>374243.80711051729</v>
      </c>
      <c r="T14" s="21">
        <f>+'[1]Phụ lục số 9'!T14</f>
        <v>17519</v>
      </c>
      <c r="U14" s="24">
        <f>+'[1]Phụ lục số 9'!U14</f>
        <v>0</v>
      </c>
      <c r="V14" s="25">
        <f>+'[1]Phụ lục số 9'!V14</f>
        <v>21624.418889482789</v>
      </c>
    </row>
    <row r="15" spans="1:22" s="18" customFormat="1" ht="36" customHeight="1" x14ac:dyDescent="0.35">
      <c r="A15" s="19">
        <v>6</v>
      </c>
      <c r="B15" s="20" t="s">
        <v>39</v>
      </c>
      <c r="C15" s="21">
        <f>+'[1]Phụ lục số 9'!C15</f>
        <v>1501500</v>
      </c>
      <c r="D15" s="22">
        <f t="shared" si="0"/>
        <v>1814306.929</v>
      </c>
      <c r="E15" s="21">
        <f>+'[1]Phụ lục số 9'!E15</f>
        <v>1200500</v>
      </c>
      <c r="F15" s="21">
        <f t="shared" si="2"/>
        <v>117800</v>
      </c>
      <c r="G15" s="21">
        <f>+'[1]Phụ lục số 9'!G15</f>
        <v>1082700</v>
      </c>
      <c r="H15" s="21">
        <f t="shared" si="3"/>
        <v>96559.929000000004</v>
      </c>
      <c r="I15" s="21">
        <f>+'[1]Phụ lục số 9'!I15</f>
        <v>37354</v>
      </c>
      <c r="J15" s="23">
        <f>+'[1]Phụ lục số 9'!J15</f>
        <v>0</v>
      </c>
      <c r="K15" s="23">
        <f>+'[1]Phụ lục số 9'!K15</f>
        <v>59205.928999999996</v>
      </c>
      <c r="L15" s="21">
        <f>+'[1]Phụ lục số 9'!L15</f>
        <v>517247</v>
      </c>
      <c r="M15" s="22">
        <f t="shared" si="5"/>
        <v>1814306.929</v>
      </c>
      <c r="N15" s="21">
        <f t="shared" si="4"/>
        <v>292000</v>
      </c>
      <c r="O15" s="21">
        <f>+'[1]Phụ lục số 9'!O15</f>
        <v>148000</v>
      </c>
      <c r="P15" s="21">
        <f>+'[1]Phụ lục số 9'!P15</f>
        <v>144000</v>
      </c>
      <c r="Q15" s="21">
        <f t="shared" si="1"/>
        <v>996810.69394587737</v>
      </c>
      <c r="R15" s="21">
        <f>+'[1]Phụ lục số 9'!R15</f>
        <v>481230</v>
      </c>
      <c r="S15" s="21">
        <f>+'[1]Phụ lục số 9'!S15</f>
        <v>515580.69394587737</v>
      </c>
      <c r="T15" s="21">
        <f>+'[1]Phụ lục số 9'!T15</f>
        <v>29340</v>
      </c>
      <c r="U15" s="24">
        <f>+'[1]Phụ lục số 9'!U15</f>
        <v>479075</v>
      </c>
      <c r="V15" s="25">
        <f>+'[1]Phụ lục số 9'!V15</f>
        <v>17081.235054122637</v>
      </c>
    </row>
    <row r="16" spans="1:22" s="18" customFormat="1" ht="36" customHeight="1" x14ac:dyDescent="0.35">
      <c r="A16" s="19">
        <v>7</v>
      </c>
      <c r="B16" s="20" t="s">
        <v>40</v>
      </c>
      <c r="C16" s="21">
        <f>+'[1]Phụ lục số 9'!C16</f>
        <v>266950</v>
      </c>
      <c r="D16" s="22">
        <f t="shared" si="0"/>
        <v>1193776.621</v>
      </c>
      <c r="E16" s="21">
        <f>+'[1]Phụ lục số 9'!E16</f>
        <v>243800</v>
      </c>
      <c r="F16" s="21">
        <f t="shared" si="2"/>
        <v>63050</v>
      </c>
      <c r="G16" s="21">
        <f>+'[1]Phụ lục số 9'!G16</f>
        <v>180750</v>
      </c>
      <c r="H16" s="21">
        <f t="shared" si="3"/>
        <v>904084.62100000004</v>
      </c>
      <c r="I16" s="21">
        <f>+'[1]Phụ lục số 9'!I16</f>
        <v>566422</v>
      </c>
      <c r="J16" s="23">
        <f>+'[1]Phụ lục số 9'!J16</f>
        <v>199350</v>
      </c>
      <c r="K16" s="23">
        <f>+'[1]Phụ lục số 9'!K16</f>
        <v>138312.62099999998</v>
      </c>
      <c r="L16" s="21">
        <f>+'[1]Phụ lục số 9'!L16</f>
        <v>45892</v>
      </c>
      <c r="M16" s="22">
        <f t="shared" si="5"/>
        <v>1193776.621</v>
      </c>
      <c r="N16" s="21">
        <f t="shared" si="4"/>
        <v>114500</v>
      </c>
      <c r="O16" s="21">
        <f>+'[1]Phụ lục số 9'!O16</f>
        <v>47000</v>
      </c>
      <c r="P16" s="21">
        <f>+'[1]Phụ lục số 9'!P16</f>
        <v>67500</v>
      </c>
      <c r="Q16" s="21">
        <f t="shared" si="1"/>
        <v>1019433.2963639069</v>
      </c>
      <c r="R16" s="21">
        <f>+'[1]Phụ lục số 9'!R16</f>
        <v>538158.5</v>
      </c>
      <c r="S16" s="21">
        <f>+'[1]Phụ lục số 9'!S16</f>
        <v>481274.79636390693</v>
      </c>
      <c r="T16" s="21">
        <f>+'[1]Phụ lục số 9'!T16</f>
        <v>21524.6</v>
      </c>
      <c r="U16" s="24">
        <f>+'[1]Phụ lục số 9'!U16</f>
        <v>0</v>
      </c>
      <c r="V16" s="25">
        <f>+'[1]Phụ lục số 9'!V16</f>
        <v>38318.724636092986</v>
      </c>
    </row>
    <row r="17" spans="1:22" s="18" customFormat="1" ht="36" customHeight="1" x14ac:dyDescent="0.35">
      <c r="A17" s="19">
        <v>8</v>
      </c>
      <c r="B17" s="20" t="s">
        <v>41</v>
      </c>
      <c r="C17" s="21">
        <f>+'[1]Phụ lục số 9'!C17</f>
        <v>278300</v>
      </c>
      <c r="D17" s="22">
        <f t="shared" si="0"/>
        <v>1015582.879</v>
      </c>
      <c r="E17" s="21">
        <f>+'[1]Phụ lục số 9'!E17</f>
        <v>258700</v>
      </c>
      <c r="F17" s="21">
        <f t="shared" si="2"/>
        <v>52300</v>
      </c>
      <c r="G17" s="21">
        <f>+'[1]Phụ lục số 9'!G17</f>
        <v>206400</v>
      </c>
      <c r="H17" s="21">
        <f t="shared" si="3"/>
        <v>736843.87899999996</v>
      </c>
      <c r="I17" s="21">
        <f>+'[1]Phụ lục số 9'!I17</f>
        <v>441700</v>
      </c>
      <c r="J17" s="23">
        <f>+'[1]Phụ lục số 9'!J17</f>
        <v>179744</v>
      </c>
      <c r="K17" s="23">
        <f>+'[1]Phụ lục số 9'!K17</f>
        <v>115399.87899999999</v>
      </c>
      <c r="L17" s="21">
        <f>+'[1]Phụ lục số 9'!L17</f>
        <v>20039</v>
      </c>
      <c r="M17" s="22">
        <f t="shared" si="5"/>
        <v>1015582.879</v>
      </c>
      <c r="N17" s="21">
        <f t="shared" si="4"/>
        <v>130000</v>
      </c>
      <c r="O17" s="21">
        <f>+'[1]Phụ lục số 9'!O17</f>
        <v>40000</v>
      </c>
      <c r="P17" s="21">
        <f>+'[1]Phụ lục số 9'!P17</f>
        <v>90000</v>
      </c>
      <c r="Q17" s="21">
        <f t="shared" si="1"/>
        <v>838525.81847331277</v>
      </c>
      <c r="R17" s="21">
        <f>+'[1]Phụ lục số 9'!R17</f>
        <v>455069.2</v>
      </c>
      <c r="S17" s="21">
        <f>+'[1]Phụ lục số 9'!S17</f>
        <v>383456.61847331276</v>
      </c>
      <c r="T17" s="21">
        <f>+'[1]Phụ lục số 9'!T17</f>
        <v>18131.05</v>
      </c>
      <c r="U17" s="24">
        <f>+'[1]Phụ lục số 9'!U17</f>
        <v>0</v>
      </c>
      <c r="V17" s="25">
        <f>+'[1]Phụ lục số 9'!V17</f>
        <v>28926.010526687096</v>
      </c>
    </row>
    <row r="18" spans="1:22" s="18" customFormat="1" ht="36" customHeight="1" x14ac:dyDescent="0.35">
      <c r="A18" s="19">
        <v>9</v>
      </c>
      <c r="B18" s="20" t="s">
        <v>42</v>
      </c>
      <c r="C18" s="21">
        <f>+'[1]Phụ lục số 9'!C18</f>
        <v>276200</v>
      </c>
      <c r="D18" s="22">
        <f t="shared" si="0"/>
        <v>1007609.827</v>
      </c>
      <c r="E18" s="21">
        <f>+'[1]Phụ lục số 9'!E18</f>
        <v>256900</v>
      </c>
      <c r="F18" s="21">
        <f t="shared" si="2"/>
        <v>57700</v>
      </c>
      <c r="G18" s="21">
        <f>+'[1]Phụ lục số 9'!G18</f>
        <v>199200</v>
      </c>
      <c r="H18" s="21">
        <f t="shared" si="3"/>
        <v>750709.82700000005</v>
      </c>
      <c r="I18" s="21">
        <f>+'[1]Phụ lục số 9'!I18</f>
        <v>470689</v>
      </c>
      <c r="J18" s="23">
        <f>+'[1]Phụ lục số 9'!J18</f>
        <v>201862</v>
      </c>
      <c r="K18" s="23">
        <f>+'[1]Phụ lục số 9'!K18</f>
        <v>78158.827000000005</v>
      </c>
      <c r="L18" s="21">
        <f>+'[1]Phụ lục số 9'!L18</f>
        <v>0</v>
      </c>
      <c r="M18" s="22">
        <f t="shared" si="5"/>
        <v>1007609.827</v>
      </c>
      <c r="N18" s="21">
        <f t="shared" si="4"/>
        <v>96000</v>
      </c>
      <c r="O18" s="21">
        <f>+'[1]Phụ lục số 9'!O18</f>
        <v>42000</v>
      </c>
      <c r="P18" s="21">
        <f>+'[1]Phụ lục số 9'!P18</f>
        <v>54000</v>
      </c>
      <c r="Q18" s="21">
        <f t="shared" si="1"/>
        <v>865247.91131489223</v>
      </c>
      <c r="R18" s="21">
        <f>+'[1]Phụ lục số 9'!R18</f>
        <v>451849.5</v>
      </c>
      <c r="S18" s="21">
        <f>+'[1]Phụ lục số 9'!S18</f>
        <v>413398.41131489223</v>
      </c>
      <c r="T18" s="21">
        <f>+'[1]Phụ lục số 9'!T18</f>
        <v>18754.400000000001</v>
      </c>
      <c r="U18" s="24">
        <f>+'[1]Phụ lục số 9'!U18</f>
        <v>0</v>
      </c>
      <c r="V18" s="25">
        <f>+'[1]Phụ lục số 9'!V18</f>
        <v>27607.515685107792</v>
      </c>
    </row>
    <row r="19" spans="1:22" s="18" customFormat="1" ht="36" customHeight="1" x14ac:dyDescent="0.35">
      <c r="A19" s="19">
        <v>10</v>
      </c>
      <c r="B19" s="20" t="s">
        <v>43</v>
      </c>
      <c r="C19" s="21">
        <f>+'[1]Phụ lục số 9'!C19</f>
        <v>221700</v>
      </c>
      <c r="D19" s="22">
        <f t="shared" si="0"/>
        <v>891369.38300000003</v>
      </c>
      <c r="E19" s="21">
        <f>+'[1]Phụ lục số 9'!E19</f>
        <v>207080</v>
      </c>
      <c r="F19" s="21">
        <f t="shared" si="2"/>
        <v>50900</v>
      </c>
      <c r="G19" s="21">
        <f>+'[1]Phụ lục số 9'!G19</f>
        <v>156180</v>
      </c>
      <c r="H19" s="21">
        <f t="shared" si="3"/>
        <v>668080.38300000003</v>
      </c>
      <c r="I19" s="21">
        <f>+'[1]Phụ lục số 9'!I19</f>
        <v>440874</v>
      </c>
      <c r="J19" s="23">
        <f>+'[1]Phụ lục số 9'!J19</f>
        <v>175043</v>
      </c>
      <c r="K19" s="23">
        <f>+'[1]Phụ lục số 9'!K19</f>
        <v>52163.383000000002</v>
      </c>
      <c r="L19" s="21">
        <f>+'[1]Phụ lục số 9'!L19</f>
        <v>16209</v>
      </c>
      <c r="M19" s="22">
        <f t="shared" si="5"/>
        <v>891369.38300000003</v>
      </c>
      <c r="N19" s="21">
        <f t="shared" si="4"/>
        <v>98000</v>
      </c>
      <c r="O19" s="21">
        <f>+'[1]Phụ lục số 9'!O19</f>
        <v>35000</v>
      </c>
      <c r="P19" s="21">
        <f>+'[1]Phụ lục số 9'!P19</f>
        <v>63000</v>
      </c>
      <c r="Q19" s="21">
        <f t="shared" si="1"/>
        <v>758129.46580050304</v>
      </c>
      <c r="R19" s="21">
        <f>+'[1]Phụ lục số 9'!R19</f>
        <v>415824.2</v>
      </c>
      <c r="S19" s="21">
        <f>+'[1]Phụ lục số 9'!S19</f>
        <v>342305.26580050302</v>
      </c>
      <c r="T19" s="21">
        <f>+'[1]Phụ lục số 9'!T19</f>
        <v>16783.400000000001</v>
      </c>
      <c r="U19" s="24">
        <f>+'[1]Phụ lục số 9'!U19</f>
        <v>0</v>
      </c>
      <c r="V19" s="25">
        <f>+'[1]Phụ lục số 9'!V19</f>
        <v>18456.517199497026</v>
      </c>
    </row>
    <row r="20" spans="1:22" s="18" customFormat="1" ht="36" customHeight="1" x14ac:dyDescent="0.35">
      <c r="A20" s="19">
        <v>11</v>
      </c>
      <c r="B20" s="20" t="s">
        <v>44</v>
      </c>
      <c r="C20" s="21">
        <f>+'[1]Phụ lục số 9'!C20</f>
        <v>707000</v>
      </c>
      <c r="D20" s="22">
        <f t="shared" si="0"/>
        <v>946873.73499999999</v>
      </c>
      <c r="E20" s="21">
        <f>+'[1]Phụ lục số 9'!E20</f>
        <v>439400</v>
      </c>
      <c r="F20" s="21">
        <f t="shared" si="2"/>
        <v>68000</v>
      </c>
      <c r="G20" s="21">
        <f>+'[1]Phụ lục số 9'!G20</f>
        <v>371400</v>
      </c>
      <c r="H20" s="21">
        <f t="shared" si="3"/>
        <v>304362.73499999999</v>
      </c>
      <c r="I20" s="21">
        <f>+'[1]Phụ lục số 9'!I20</f>
        <v>224584</v>
      </c>
      <c r="J20" s="23">
        <f>+'[1]Phụ lục số 9'!J20</f>
        <v>0</v>
      </c>
      <c r="K20" s="23">
        <f>+'[1]Phụ lục số 9'!K20</f>
        <v>79778.735000000001</v>
      </c>
      <c r="L20" s="21">
        <f>+'[1]Phụ lục số 9'!L20</f>
        <v>203111</v>
      </c>
      <c r="M20" s="22">
        <f>N20+Q20+T20+U20+V20</f>
        <v>946873.73499999999</v>
      </c>
      <c r="N20" s="21">
        <f t="shared" si="4"/>
        <v>227000</v>
      </c>
      <c r="O20" s="21">
        <f>+'[1]Phụ lục số 9'!O20</f>
        <v>83000</v>
      </c>
      <c r="P20" s="21">
        <f>+'[1]Phụ lục số 9'!P20</f>
        <v>144000</v>
      </c>
      <c r="Q20" s="21">
        <f t="shared" si="1"/>
        <v>650267.61575388303</v>
      </c>
      <c r="R20" s="21">
        <f>+'[1]Phụ lục số 9'!R20</f>
        <v>283567.59999999998</v>
      </c>
      <c r="S20" s="21">
        <f>+'[1]Phụ lục số 9'!S20</f>
        <v>366700.01575388305</v>
      </c>
      <c r="T20" s="21">
        <f>+'[1]Phụ lục số 9'!T20</f>
        <v>17717</v>
      </c>
      <c r="U20" s="24">
        <f>+'[1]Phụ lục số 9'!U20</f>
        <v>40825</v>
      </c>
      <c r="V20" s="25">
        <f>+'[1]Phụ lục số 9'!V20</f>
        <v>11064.119246116901</v>
      </c>
    </row>
    <row r="21" spans="1:22" s="18" customFormat="1" ht="36" customHeight="1" x14ac:dyDescent="0.35">
      <c r="A21" s="26">
        <v>12</v>
      </c>
      <c r="B21" s="27" t="s">
        <v>45</v>
      </c>
      <c r="C21" s="28">
        <f>+'[1]Phụ lục số 9'!C21</f>
        <v>237050</v>
      </c>
      <c r="D21" s="29">
        <f t="shared" si="0"/>
        <v>871518.47200000007</v>
      </c>
      <c r="E21" s="28">
        <f>+'[1]Phụ lục số 9'!E21</f>
        <v>220610</v>
      </c>
      <c r="F21" s="28">
        <f t="shared" si="2"/>
        <v>39300</v>
      </c>
      <c r="G21" s="28">
        <f>+'[1]Phụ lục số 9'!G21</f>
        <v>181310</v>
      </c>
      <c r="H21" s="28">
        <f t="shared" si="3"/>
        <v>628451.47200000007</v>
      </c>
      <c r="I21" s="28">
        <f>+'[1]Phụ lục số 9'!I21</f>
        <v>379928</v>
      </c>
      <c r="J21" s="30">
        <f>+'[1]Phụ lục số 9'!J21</f>
        <v>166047</v>
      </c>
      <c r="K21" s="30">
        <f>+'[1]Phụ lục số 9'!K21</f>
        <v>82476.472000000009</v>
      </c>
      <c r="L21" s="28">
        <f>+'[1]Phụ lục số 9'!L21</f>
        <v>22457</v>
      </c>
      <c r="M21" s="29">
        <f>N21+Q21+T21+U21+V21</f>
        <v>871518.47200000007</v>
      </c>
      <c r="N21" s="28">
        <f t="shared" si="4"/>
        <v>123000</v>
      </c>
      <c r="O21" s="28">
        <f>+'[1]Phụ lục số 9'!O21</f>
        <v>33000</v>
      </c>
      <c r="P21" s="28">
        <f>+'[1]Phụ lục số 9'!P21</f>
        <v>90000</v>
      </c>
      <c r="Q21" s="28">
        <f t="shared" si="1"/>
        <v>712225.96687896887</v>
      </c>
      <c r="R21" s="28">
        <f>+'[1]Phụ lục số 9'!R21</f>
        <v>359883.4</v>
      </c>
      <c r="S21" s="28">
        <f>+'[1]Phụ lục số 9'!S21</f>
        <v>352342.56687896885</v>
      </c>
      <c r="T21" s="28">
        <f>+'[1]Phụ lục số 9'!T21</f>
        <v>16303.4</v>
      </c>
      <c r="U21" s="31">
        <f>+'[1]Phụ lục số 9'!U21</f>
        <v>0</v>
      </c>
      <c r="V21" s="32">
        <f>+'[1]Phụ lục số 9'!V21</f>
        <v>19989.1051210312</v>
      </c>
    </row>
    <row r="22" spans="1:22" s="38" customFormat="1" ht="36" customHeight="1" thickBot="1" x14ac:dyDescent="0.4">
      <c r="A22" s="33"/>
      <c r="B22" s="34" t="s">
        <v>21</v>
      </c>
      <c r="C22" s="35">
        <f t="shared" ref="C22:V22" si="6">SUM(C10:C21)</f>
        <v>4493400</v>
      </c>
      <c r="D22" s="35">
        <f t="shared" si="6"/>
        <v>11751651.906999998</v>
      </c>
      <c r="E22" s="35">
        <f>SUM(E10:E21)</f>
        <v>3732300</v>
      </c>
      <c r="F22" s="35">
        <f>SUM(F10:F21)</f>
        <v>627900</v>
      </c>
      <c r="G22" s="35">
        <f>SUM(G10:G21)</f>
        <v>3104400</v>
      </c>
      <c r="H22" s="35">
        <f t="shared" si="6"/>
        <v>7078351.9070000006</v>
      </c>
      <c r="I22" s="35">
        <f>SUM(I10:I21)</f>
        <v>4430923</v>
      </c>
      <c r="J22" s="35">
        <f>SUM(J10:J21)</f>
        <v>1681469</v>
      </c>
      <c r="K22" s="35">
        <f t="shared" ref="K22:L22" si="7">SUM(K10:K21)</f>
        <v>965959.90700000012</v>
      </c>
      <c r="L22" s="35">
        <f t="shared" si="7"/>
        <v>941000</v>
      </c>
      <c r="M22" s="35">
        <f t="shared" si="6"/>
        <v>11751651.906999998</v>
      </c>
      <c r="N22" s="35">
        <f t="shared" si="6"/>
        <v>1683500</v>
      </c>
      <c r="O22" s="35">
        <f t="shared" si="6"/>
        <v>590000</v>
      </c>
      <c r="P22" s="35">
        <f t="shared" si="6"/>
        <v>1093500</v>
      </c>
      <c r="Q22" s="35">
        <f t="shared" si="6"/>
        <v>9081425.3570000008</v>
      </c>
      <c r="R22" s="35">
        <f t="shared" si="6"/>
        <v>4752863.0000000009</v>
      </c>
      <c r="S22" s="35">
        <f t="shared" si="6"/>
        <v>4328562.3569999998</v>
      </c>
      <c r="T22" s="35">
        <f t="shared" si="6"/>
        <v>212441.54999999996</v>
      </c>
      <c r="U22" s="36">
        <f t="shared" si="6"/>
        <v>519900</v>
      </c>
      <c r="V22" s="37">
        <f t="shared" si="6"/>
        <v>254385.00000000003</v>
      </c>
    </row>
    <row r="23" spans="1:22" s="38" customFormat="1" ht="33" customHeight="1" thickTop="1" x14ac:dyDescent="0.35"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40"/>
      <c r="V23" s="40"/>
    </row>
    <row r="24" spans="1:22" x14ac:dyDescent="0.4">
      <c r="E24" s="41">
        <f>E22/C22</f>
        <v>0.8306182400854587</v>
      </c>
      <c r="M24" s="42"/>
    </row>
  </sheetData>
  <mergeCells count="27">
    <mergeCell ref="N6:P6"/>
    <mergeCell ref="A1:V1"/>
    <mergeCell ref="A2:V2"/>
    <mergeCell ref="S4:V4"/>
    <mergeCell ref="A5:A8"/>
    <mergeCell ref="B5:B8"/>
    <mergeCell ref="C5:C8"/>
    <mergeCell ref="D5:L5"/>
    <mergeCell ref="M5:M8"/>
    <mergeCell ref="N5:V5"/>
    <mergeCell ref="D6:D8"/>
    <mergeCell ref="E6:E8"/>
    <mergeCell ref="F6:G7"/>
    <mergeCell ref="H6:H8"/>
    <mergeCell ref="I6:K6"/>
    <mergeCell ref="L6:L8"/>
    <mergeCell ref="I7:I8"/>
    <mergeCell ref="J7:J8"/>
    <mergeCell ref="K7:K8"/>
    <mergeCell ref="N7:N8"/>
    <mergeCell ref="O7:P7"/>
    <mergeCell ref="R7:S7"/>
    <mergeCell ref="Q6:S6"/>
    <mergeCell ref="T6:T8"/>
    <mergeCell ref="U6:U8"/>
    <mergeCell ref="V6:V8"/>
    <mergeCell ref="Q7:Q8"/>
  </mergeCells>
  <hyperlinks>
    <hyperlink ref="A5:A8" location="'Danh mục file'!A1" display="STT"/>
  </hyperlinks>
  <printOptions horizontalCentered="1"/>
  <pageMargins left="0" right="0" top="0.39370078740157483" bottom="0" header="0.39370078740157483" footer="0"/>
  <pageSetup paperSize="9" scale="60" orientation="landscape" r:id="rId1"/>
  <headerFooter>
    <oddHeader>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Biểu 42-CK-NSNN</vt:lpstr>
      <vt:lpstr>'Biểu 42-CK-NSNN'!Print_Area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2024-12-19T03:17:41Z</cp:lastPrinted>
  <dcterms:created xsi:type="dcterms:W3CDTF">2024-12-18T08:23:41Z</dcterms:created>
  <dcterms:modified xsi:type="dcterms:W3CDTF">2024-12-19T03:17:47Z</dcterms:modified>
</cp:coreProperties>
</file>